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Venus\b\Web Team\Jason on Venus\Jason\JKA Travel\"/>
    </mc:Choice>
  </mc:AlternateContent>
  <xr:revisionPtr revIDLastSave="0" documentId="13_ncr:1_{8DC9E814-43C5-41F5-9A65-F7F27284E2E0}" xr6:coauthVersionLast="47" xr6:coauthVersionMax="47" xr10:uidLastSave="{00000000-0000-0000-0000-000000000000}"/>
  <bookViews>
    <workbookView xWindow="28680" yWindow="-120" windowWidth="29040" windowHeight="15720" xr2:uid="{00000000-000D-0000-FFFF-FFFF00000000}"/>
  </bookViews>
  <sheets>
    <sheet name="Drink Package Calculator" sheetId="1" r:id="rId1"/>
    <sheet name="How to Us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 l="1"/>
  <c r="B33" i="1"/>
  <c r="B32" i="1"/>
  <c r="B31" i="1"/>
  <c r="B30" i="1"/>
  <c r="B29" i="1"/>
  <c r="B28" i="1"/>
  <c r="B27" i="1"/>
  <c r="B26" i="1"/>
  <c r="B25" i="1"/>
  <c r="B24" i="1"/>
  <c r="B23" i="1"/>
  <c r="B22" i="1"/>
  <c r="G8" i="1"/>
  <c r="A16" i="1" s="1"/>
  <c r="G6" i="1"/>
  <c r="G10" i="1" s="1"/>
  <c r="G5" i="1"/>
  <c r="C33" i="1" s="1"/>
  <c r="D33" i="1" l="1"/>
  <c r="C25" i="1"/>
  <c r="D25" i="1" s="1"/>
  <c r="G7" i="1"/>
  <c r="F13" i="1" s="1"/>
  <c r="G9" i="1"/>
  <c r="C22" i="1"/>
  <c r="D22" i="1" s="1"/>
  <c r="C23" i="1"/>
  <c r="D23" i="1" s="1"/>
  <c r="C31" i="1"/>
  <c r="D31" i="1" s="1"/>
  <c r="C24" i="1"/>
  <c r="D24" i="1" s="1"/>
  <c r="C29" i="1"/>
  <c r="D29" i="1" s="1"/>
  <c r="C26" i="1"/>
  <c r="D26" i="1" s="1"/>
  <c r="C34" i="1"/>
  <c r="D34" i="1" s="1"/>
  <c r="C27" i="1"/>
  <c r="D27" i="1" s="1"/>
  <c r="C28" i="1"/>
  <c r="D28" i="1" s="1"/>
  <c r="C30" i="1"/>
  <c r="D30" i="1" s="1"/>
  <c r="C32" i="1"/>
  <c r="D32" i="1" s="1"/>
</calcChain>
</file>

<file path=xl/sharedStrings.xml><?xml version="1.0" encoding="utf-8"?>
<sst xmlns="http://schemas.openxmlformats.org/spreadsheetml/2006/main" count="88" uniqueCount="79">
  <si>
    <t>Cruise Drink Package Value Calculator</t>
  </si>
  <si>
    <t>Estimate whether a cruise drink package is likely to cost less than buying drinks individually.</t>
  </si>
  <si>
    <t>CUSTOMER INPUTS</t>
  </si>
  <si>
    <t>CALCULATED RESULT</t>
  </si>
  <si>
    <t>Cruise Length (Days)</t>
  </si>
  <si>
    <t>Number of days in the cruise</t>
  </si>
  <si>
    <t>EDIT</t>
  </si>
  <si>
    <t>Drink Package Total / Person</t>
  </si>
  <si>
    <t>Package cost including package service charge</t>
  </si>
  <si>
    <t>Drink Package Price / Day</t>
  </si>
  <si>
    <t>Per person, before package service charge if charged separately</t>
  </si>
  <si>
    <t>Pay-As-You-Go Total / Person</t>
  </si>
  <si>
    <t>Expected drinks + individual service charge + other beverage value</t>
  </si>
  <si>
    <t>Package Service Charge %</t>
  </si>
  <si>
    <t>Enter 0% if gratuity/service charge is already included</t>
  </si>
  <si>
    <t>Difference / Person</t>
  </si>
  <si>
    <t>Positive = package saves money; negative = pay-as-you-go saves money</t>
  </si>
  <si>
    <t>Average Alcoholic Drink Price</t>
  </si>
  <si>
    <t>Average menu price before individual drink service charge</t>
  </si>
  <si>
    <t>Break-Even Drinks / Day</t>
  </si>
  <si>
    <t>Average alcoholic drinks/day needed to financially break even</t>
  </si>
  <si>
    <t>Individual Drink Service Charge %</t>
  </si>
  <si>
    <t>Enter the typical gratuity/service charge on individual drinks</t>
  </si>
  <si>
    <t>Package Total - All Travelers</t>
  </si>
  <si>
    <t>Package cost × number of people</t>
  </si>
  <si>
    <t>Expected Alcoholic Drinks / Day</t>
  </si>
  <si>
    <t>Use an honest cruise-wide daily average, including port days</t>
  </si>
  <si>
    <t>Pay-As-You-Go - All Travelers</t>
  </si>
  <si>
    <t>Individual-spend estimate × number of people</t>
  </si>
  <si>
    <t>Other Included Beverage Value / Day</t>
  </si>
  <si>
    <t>Estimated retail value of soda, water, specialty coffee, etc.</t>
  </si>
  <si>
    <t>Number of People Purchasing</t>
  </si>
  <si>
    <t>People whose package/spending you want to compare</t>
  </si>
  <si>
    <t>RECOMMENDATION</t>
  </si>
  <si>
    <t>Package Charged Days</t>
  </si>
  <si>
    <t>Usually the full cruise; adjust only if the cruise line charges fewer days</t>
  </si>
  <si>
    <t>QUICK INTERPRETATION</t>
  </si>
  <si>
    <t>WHAT IF I DRINK MORE OR LESS? — PER PERSON</t>
  </si>
  <si>
    <t>Drinks / Day</t>
  </si>
  <si>
    <t>Pay-As-You-Go Total</t>
  </si>
  <si>
    <t>Package Total</t>
  </si>
  <si>
    <t>Cheaper Option</t>
  </si>
  <si>
    <t>Important: This is an estimate, not a cruise-line quote. Drink-package prices, service charges, drink limits, maximum covered drink prices, cabin purchase requirements, port taxes, exclusions, and private-island rules vary by cruise line and sailing. Confirm current terms before booking.</t>
  </si>
  <si>
    <t>How to Use the Cruise Drink Package Calculator</t>
  </si>
  <si>
    <t>THE BASIC IDEA</t>
  </si>
  <si>
    <t>Enter the customer's realistic cruise details in the yellow cells on the Calculator tab. The workbook compares the total package cost with projected individual beverage spending and shows the approximate number of alcoholic drinks per day required to break even.</t>
  </si>
  <si>
    <t>Input</t>
  </si>
  <si>
    <t>Recommendation</t>
  </si>
  <si>
    <t>Cruise Length</t>
  </si>
  <si>
    <t>Enter the full number of cruise days.</t>
  </si>
  <si>
    <t>Package Price / Day</t>
  </si>
  <si>
    <t>Use the current per-person daily package price.</t>
  </si>
  <si>
    <t>Package Service Charge</t>
  </si>
  <si>
    <t>Enter the percentage only if it is added on top of the advertised package price.</t>
  </si>
  <si>
    <t>Average Drink Price</t>
  </si>
  <si>
    <t>Use a realistic average for what the customer would actually order.</t>
  </si>
  <si>
    <t>Individual Service Charge</t>
  </si>
  <si>
    <t>Use the cruise line's current gratuity/service charge on individual beverages.</t>
  </si>
  <si>
    <t>Expected Drinks / Day</t>
  </si>
  <si>
    <t>Use a realistic average across the entire sailing, including port days.</t>
  </si>
  <si>
    <t>Other Beverage Value</t>
  </si>
  <si>
    <t>Estimate what the customer would otherwise spend on water, soda, specialty coffee, etc.</t>
  </si>
  <si>
    <t>Number of People</t>
  </si>
  <si>
    <t>Useful when multiple travelers would need to purchase the package.</t>
  </si>
  <si>
    <t>Usually equals cruise length. Change only when current cruise-line rules support it.</t>
  </si>
  <si>
    <t>ADVISOR QUESTIONS WORTH ASKING</t>
  </si>
  <si>
    <t>1.</t>
  </si>
  <si>
    <t>How many alcoholic drinks do you realistically expect to have on a sea day versus a port day?</t>
  </si>
  <si>
    <t>2.</t>
  </si>
  <si>
    <t>Do you regularly purchase specialty coffee, bottled water, soda, energy drinks, or mocktails?</t>
  </si>
  <si>
    <t>3.</t>
  </si>
  <si>
    <t>Will every adult in the stateroom be required to purchase a package under the cruise line's current rules?</t>
  </si>
  <si>
    <t>4.</t>
  </si>
  <si>
    <t>Are the drinks you prefer priced within the package's maximum covered drink price?</t>
  </si>
  <si>
    <t>5.</t>
  </si>
  <si>
    <t>Does the package have a daily alcoholic-drink limit or excluded venues/items that matter to you?</t>
  </si>
  <si>
    <t>6.</t>
  </si>
  <si>
    <t>Is convenience and predictable vacation budgeting worth something to you even if the math is close?</t>
  </si>
  <si>
    <t>Advisor note: The lowest-cost option is not automatically the best option. A drink package can also provide convenience, predictable budgeting, and freedom to try beverages without thinking about each individual charge. Present the calculator as a planning estimate—not a guarantee.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</si>
</sst>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00"/>
  </numFmts>
  <fonts count="15">
    <font>
      <sz val="11"/>
      <name val="Carlito"/>
    </font>
    <font>
      <b/>
      <sz val="20"/>
      <color rgb="FFFFFFFF"/>
      <name val="Carlito"/>
    </font>
    <font>
      <i/>
      <sz val="10"/>
      <color rgb="FF1F2937"/>
      <name val="Carlito"/>
    </font>
    <font>
      <b/>
      <sz val="12"/>
      <color rgb="FFFFFFFF"/>
      <name val="Carlito"/>
    </font>
    <font>
      <b/>
      <sz val="11"/>
      <color rgb="FF1F2937"/>
      <name val="Carlito"/>
    </font>
    <font>
      <sz val="9"/>
      <color rgb="FF5B6573"/>
      <name val="Carlito"/>
    </font>
    <font>
      <b/>
      <sz val="9"/>
      <color rgb="FF1C8C9E"/>
      <name val="Carlito"/>
    </font>
    <font>
      <sz val="8"/>
      <color rgb="FF5B6573"/>
      <name val="Carlito"/>
    </font>
    <font>
      <b/>
      <sz val="11"/>
      <color rgb="FFFFFFFF"/>
      <name val="Carlito"/>
    </font>
    <font>
      <b/>
      <sz val="14"/>
      <color rgb="FF1F2937"/>
      <name val="Carlito"/>
    </font>
    <font>
      <sz val="11"/>
      <color rgb="FF1F2937"/>
      <name val="Carlito"/>
    </font>
    <font>
      <sz val="9"/>
      <color rgb="FF6B4F00"/>
      <name val="Carlito"/>
    </font>
    <font>
      <b/>
      <sz val="18"/>
      <color rgb="FFFFFFFF"/>
      <name val="Carlito"/>
    </font>
    <font>
      <b/>
      <sz val="11"/>
      <color rgb="FF1C8C9E"/>
      <name val="Carlito"/>
    </font>
    <font>
      <sz val="10"/>
      <color rgb="FF1F2937"/>
      <name val="Carlito"/>
    </font>
  </fonts>
  <fills count="9">
    <fill>
      <patternFill patternType="none"/>
    </fill>
    <fill>
      <patternFill patternType="gray125"/>
    </fill>
    <fill>
      <patternFill patternType="solid">
        <fgColor rgb="FF123B5D"/>
      </patternFill>
    </fill>
    <fill>
      <patternFill patternType="solid">
        <fgColor rgb="FFEAF2F8"/>
      </patternFill>
    </fill>
    <fill>
      <patternFill patternType="solid">
        <fgColor rgb="FF1C8C9E"/>
      </patternFill>
    </fill>
    <fill>
      <patternFill patternType="solid">
        <fgColor rgb="FFF6F8FA"/>
      </patternFill>
    </fill>
    <fill>
      <patternFill patternType="solid">
        <fgColor rgb="FFFFF8DB"/>
      </patternFill>
    </fill>
    <fill>
      <patternFill patternType="solid">
        <fgColor rgb="FFE7F5F7"/>
      </patternFill>
    </fill>
    <fill>
      <patternFill patternType="solid">
        <fgColor rgb="FFFFF3CD"/>
      </patternFill>
    </fill>
  </fills>
  <borders count="1">
    <border>
      <left/>
      <right/>
      <top/>
      <bottom/>
      <diagonal/>
    </border>
  </borders>
  <cellStyleXfs count="1">
    <xf numFmtId="0" fontId="0" fillId="0" borderId="0"/>
  </cellStyleXfs>
  <cellXfs count="33">
    <xf numFmtId="0" fontId="0" fillId="0" borderId="0" xfId="0"/>
    <xf numFmtId="0" fontId="4" fillId="5" borderId="0" xfId="0" applyFont="1" applyFill="1"/>
    <xf numFmtId="0" fontId="4" fillId="5" borderId="0" xfId="0" applyFont="1" applyFill="1" applyAlignment="1">
      <alignment vertical="center"/>
    </xf>
    <xf numFmtId="0" fontId="5" fillId="0" borderId="0" xfId="0" applyFont="1" applyAlignment="1">
      <alignment vertical="center" wrapText="1"/>
    </xf>
    <xf numFmtId="0" fontId="6" fillId="0" borderId="0" xfId="0" applyFont="1" applyAlignment="1">
      <alignment horizontal="center" vertical="center"/>
    </xf>
    <xf numFmtId="1" fontId="4" fillId="6" borderId="0" xfId="0" applyNumberFormat="1" applyFont="1" applyFill="1" applyAlignment="1">
      <alignment horizontal="center" vertical="center"/>
    </xf>
    <xf numFmtId="164" fontId="4" fillId="6" borderId="0" xfId="0" applyNumberFormat="1" applyFont="1" applyFill="1" applyAlignment="1">
      <alignment horizontal="center" vertical="center"/>
    </xf>
    <xf numFmtId="9" fontId="4" fillId="6" borderId="0" xfId="0" applyNumberFormat="1" applyFont="1" applyFill="1" applyAlignment="1">
      <alignment horizontal="center" vertical="center"/>
    </xf>
    <xf numFmtId="165" fontId="4" fillId="6" borderId="0" xfId="0" applyNumberFormat="1" applyFont="1" applyFill="1" applyAlignment="1">
      <alignment horizontal="center" vertical="center"/>
    </xf>
    <xf numFmtId="0" fontId="4" fillId="5" borderId="0" xfId="0" applyFont="1" applyFill="1" applyAlignment="1">
      <alignment vertical="center" wrapText="1"/>
    </xf>
    <xf numFmtId="166" fontId="4" fillId="7" borderId="0" xfId="0" applyNumberFormat="1" applyFont="1" applyFill="1" applyAlignment="1">
      <alignment horizontal="right" vertical="center"/>
    </xf>
    <xf numFmtId="2" fontId="4" fillId="7" borderId="0" xfId="0" applyNumberFormat="1" applyFont="1" applyFill="1" applyAlignment="1">
      <alignment horizontal="right" vertical="center"/>
    </xf>
    <xf numFmtId="0" fontId="7" fillId="0" borderId="0" xfId="0" applyFont="1" applyAlignment="1">
      <alignment vertical="center" wrapText="1"/>
    </xf>
    <xf numFmtId="0" fontId="8" fillId="2" borderId="0" xfId="0" applyFont="1" applyFill="1"/>
    <xf numFmtId="0" fontId="8" fillId="2" borderId="0" xfId="0" applyFont="1" applyFill="1" applyAlignment="1">
      <alignment horizontal="center"/>
    </xf>
    <xf numFmtId="0" fontId="0" fillId="0" borderId="0" xfId="0" applyAlignment="1">
      <alignment vertical="center"/>
    </xf>
    <xf numFmtId="166" fontId="0" fillId="0" borderId="0" xfId="0" applyNumberFormat="1" applyAlignment="1">
      <alignment vertical="center"/>
    </xf>
    <xf numFmtId="0" fontId="0" fillId="0" borderId="0" xfId="0" applyAlignment="1">
      <alignment vertical="center" wrapText="1"/>
    </xf>
    <xf numFmtId="0" fontId="13" fillId="0" borderId="0" xfId="0" applyFont="1" applyAlignment="1">
      <alignment horizontal="center"/>
    </xf>
    <xf numFmtId="0" fontId="1"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left" vertical="center"/>
    </xf>
    <xf numFmtId="0" fontId="3" fillId="2" borderId="0" xfId="0" applyFont="1" applyFill="1" applyAlignment="1">
      <alignment horizontal="center" vertical="center"/>
    </xf>
    <xf numFmtId="0" fontId="8" fillId="4" borderId="0" xfId="0" applyFont="1" applyFill="1" applyAlignment="1">
      <alignment horizontal="center"/>
    </xf>
    <xf numFmtId="0" fontId="9" fillId="5" borderId="0" xfId="0" applyFont="1" applyFill="1" applyAlignment="1">
      <alignment horizontal="center" vertical="center" wrapText="1"/>
    </xf>
    <xf numFmtId="0" fontId="8" fillId="2" borderId="0" xfId="0" applyFont="1" applyFill="1" applyAlignment="1">
      <alignment horizontal="left"/>
    </xf>
    <xf numFmtId="0" fontId="10" fillId="3" borderId="0" xfId="0" applyFont="1" applyFill="1" applyAlignment="1">
      <alignment vertical="center" wrapText="1"/>
    </xf>
    <xf numFmtId="0" fontId="8" fillId="4" borderId="0" xfId="0" applyFont="1" applyFill="1" applyAlignment="1">
      <alignment horizontal="left"/>
    </xf>
    <xf numFmtId="0" fontId="11" fillId="8" borderId="0" xfId="0" applyFont="1" applyFill="1" applyAlignment="1">
      <alignment vertical="center" wrapText="1"/>
    </xf>
    <xf numFmtId="0" fontId="12" fillId="2" borderId="0" xfId="0" applyFont="1" applyFill="1" applyAlignment="1">
      <alignment horizontal="center"/>
    </xf>
    <xf numFmtId="0" fontId="8" fillId="4" borderId="0" xfId="0" applyFont="1" applyFill="1"/>
    <xf numFmtId="0" fontId="0" fillId="0" borderId="0" xfId="0" applyAlignment="1">
      <alignment vertical="center" wrapText="1"/>
    </xf>
    <xf numFmtId="0" fontId="14" fillId="3" borderId="0" xfId="0" applyFont="1" applyFill="1" applyAlignment="1">
      <alignment vertical="center" wrapText="1"/>
    </xf>
  </cellXfs>
  <cellStyles count="1">
    <cellStyle name="Normal" xfId="0" builtinId="0"/>
  </cellStyles>
  <dxfs count="5">
    <dxf>
      <fill>
        <patternFill patternType="solid">
          <bgColor rgb="FFFBE9E7"/>
        </patternFill>
      </fill>
    </dxf>
    <dxf>
      <fill>
        <patternFill patternType="solid">
          <bgColor rgb="FFE7F6EC"/>
        </patternFill>
      </fill>
    </dxf>
    <dxf>
      <fill>
        <patternFill patternType="solid">
          <bgColor rgb="FFEAF2F8"/>
        </patternFill>
      </fill>
    </dxf>
    <dxf>
      <fill>
        <patternFill patternType="solid">
          <bgColor rgb="FFFBE9E7"/>
        </patternFill>
      </fill>
    </dxf>
    <dxf>
      <fill>
        <patternFill patternType="solid">
          <bgColor rgb="FFE7F6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Cost by Average Drinks Per Day</a:t>
            </a:r>
          </a:p>
        </c:rich>
      </c:tx>
      <c:overlay val="1"/>
    </c:title>
    <c:autoTitleDeleted val="0"/>
    <c:plotArea>
      <c:layout/>
      <c:lineChart>
        <c:grouping val="standard"/>
        <c:varyColors val="1"/>
        <c:ser>
          <c:idx val="0"/>
          <c:order val="0"/>
          <c:tx>
            <c:v>Pay-As-You-Go Total</c:v>
          </c:tx>
          <c:marker>
            <c:symbol val="none"/>
          </c:marker>
          <c:cat>
            <c:numRef>
              <c:f>'Drink Package Calculator'!$A$22:$A$34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'Drink Package Calculator'!$B$22:$B$34</c:f>
              <c:numCache>
                <c:formatCode>\$#,##0.00</c:formatCode>
                <c:ptCount val="13"/>
                <c:pt idx="0">
                  <c:v>150</c:v>
                </c:pt>
                <c:pt idx="1">
                  <c:v>397.79999999999995</c:v>
                </c:pt>
                <c:pt idx="2">
                  <c:v>645.59999999999991</c:v>
                </c:pt>
                <c:pt idx="3">
                  <c:v>893.4</c:v>
                </c:pt>
                <c:pt idx="4">
                  <c:v>1141.1999999999998</c:v>
                </c:pt>
                <c:pt idx="5">
                  <c:v>1389</c:v>
                </c:pt>
                <c:pt idx="6">
                  <c:v>1636.8</c:v>
                </c:pt>
                <c:pt idx="7">
                  <c:v>1884.6</c:v>
                </c:pt>
                <c:pt idx="8">
                  <c:v>2132.3999999999996</c:v>
                </c:pt>
                <c:pt idx="9">
                  <c:v>2380.1999999999998</c:v>
                </c:pt>
                <c:pt idx="10">
                  <c:v>2628</c:v>
                </c:pt>
                <c:pt idx="11">
                  <c:v>2875.7999999999997</c:v>
                </c:pt>
                <c:pt idx="12">
                  <c:v>3123.6</c:v>
                </c:pt>
              </c:numCache>
            </c:numRef>
          </c:val>
          <c:smooth val="1"/>
          <c:extLst>
            <c:ext xmlns:c16="http://schemas.microsoft.com/office/drawing/2014/chart" uri="{C3380CC4-5D6E-409C-BE32-E72D297353CC}">
              <c16:uniqueId val="{00000000-1595-40A2-8027-CAE349260FAE}"/>
            </c:ext>
          </c:extLst>
        </c:ser>
        <c:ser>
          <c:idx val="1"/>
          <c:order val="1"/>
          <c:tx>
            <c:v>Package Total</c:v>
          </c:tx>
          <c:marker>
            <c:symbol val="none"/>
          </c:marker>
          <c:cat>
            <c:numRef>
              <c:f>'Drink Package Calculator'!$A$22:$A$34</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'Drink Package Calculator'!$C$22:$C$34</c:f>
              <c:numCache>
                <c:formatCode>\$#,##0.00</c:formatCode>
                <c:ptCount val="13"/>
                <c:pt idx="0">
                  <c:v>1416</c:v>
                </c:pt>
                <c:pt idx="1">
                  <c:v>1416</c:v>
                </c:pt>
                <c:pt idx="2">
                  <c:v>1416</c:v>
                </c:pt>
                <c:pt idx="3">
                  <c:v>1416</c:v>
                </c:pt>
                <c:pt idx="4">
                  <c:v>1416</c:v>
                </c:pt>
                <c:pt idx="5">
                  <c:v>1416</c:v>
                </c:pt>
                <c:pt idx="6">
                  <c:v>1416</c:v>
                </c:pt>
                <c:pt idx="7">
                  <c:v>1416</c:v>
                </c:pt>
                <c:pt idx="8">
                  <c:v>1416</c:v>
                </c:pt>
                <c:pt idx="9">
                  <c:v>1416</c:v>
                </c:pt>
                <c:pt idx="10">
                  <c:v>1416</c:v>
                </c:pt>
                <c:pt idx="11">
                  <c:v>1416</c:v>
                </c:pt>
                <c:pt idx="12">
                  <c:v>1416</c:v>
                </c:pt>
              </c:numCache>
            </c:numRef>
          </c:val>
          <c:smooth val="1"/>
          <c:extLst>
            <c:ext xmlns:c16="http://schemas.microsoft.com/office/drawing/2014/chart" uri="{C3380CC4-5D6E-409C-BE32-E72D297353CC}">
              <c16:uniqueId val="{00000001-1595-40A2-8027-CAE349260FAE}"/>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19</xdr:row>
      <xdr:rowOff>0</xdr:rowOff>
    </xdr:from>
    <xdr:to>
      <xdr:col>13</xdr:col>
      <xdr:colOff>0</xdr:colOff>
      <xdr:row>34</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workbookViewId="0">
      <selection activeCell="B13" sqref="B13"/>
    </sheetView>
  </sheetViews>
  <sheetFormatPr defaultRowHeight="14.25"/>
  <cols>
    <col min="1" max="1" width="27" customWidth="1"/>
    <col min="2" max="2" width="15" customWidth="1"/>
    <col min="3" max="3" width="44" customWidth="1"/>
    <col min="4" max="4" width="15.125" bestFit="1" customWidth="1"/>
    <col min="5" max="5" width="3" customWidth="1"/>
    <col min="6" max="6" width="28" customWidth="1"/>
    <col min="7" max="7" width="18" customWidth="1"/>
    <col min="8" max="8" width="31" customWidth="1"/>
  </cols>
  <sheetData>
    <row r="1" spans="1:8" ht="33.950000000000003" customHeight="1">
      <c r="A1" s="19" t="s">
        <v>0</v>
      </c>
      <c r="B1" s="19"/>
      <c r="C1" s="19"/>
      <c r="D1" s="19"/>
      <c r="E1" s="19"/>
      <c r="F1" s="19"/>
      <c r="G1" s="19"/>
      <c r="H1" s="19"/>
    </row>
    <row r="2" spans="1:8" ht="24" customHeight="1">
      <c r="A2" s="20" t="s">
        <v>1</v>
      </c>
      <c r="B2" s="20"/>
      <c r="C2" s="20"/>
      <c r="D2" s="20"/>
      <c r="E2" s="20"/>
      <c r="F2" s="20"/>
      <c r="G2" s="20"/>
      <c r="H2" s="20"/>
    </row>
    <row r="4" spans="1:8" ht="21.95" customHeight="1">
      <c r="A4" s="21" t="s">
        <v>2</v>
      </c>
      <c r="B4" s="21"/>
      <c r="C4" s="21"/>
      <c r="D4" s="21"/>
      <c r="F4" s="22" t="s">
        <v>3</v>
      </c>
      <c r="G4" s="22"/>
      <c r="H4" s="22"/>
    </row>
    <row r="5" spans="1:8" ht="36" customHeight="1">
      <c r="A5" s="2" t="s">
        <v>4</v>
      </c>
      <c r="B5" s="5">
        <v>15</v>
      </c>
      <c r="C5" s="3" t="s">
        <v>5</v>
      </c>
      <c r="D5" s="4" t="s">
        <v>6</v>
      </c>
      <c r="F5" s="9" t="s">
        <v>7</v>
      </c>
      <c r="G5" s="10">
        <f>B6*B13*(1+B7)</f>
        <v>1416</v>
      </c>
      <c r="H5" s="12" t="s">
        <v>8</v>
      </c>
    </row>
    <row r="6" spans="1:8" ht="36" customHeight="1">
      <c r="A6" s="2" t="s">
        <v>9</v>
      </c>
      <c r="B6" s="6">
        <v>80</v>
      </c>
      <c r="C6" s="3" t="s">
        <v>10</v>
      </c>
      <c r="D6" s="4" t="s">
        <v>6</v>
      </c>
      <c r="F6" s="9" t="s">
        <v>11</v>
      </c>
      <c r="G6" s="10">
        <f>(B8*B10*B5*(1+B9))+(B11*B5)</f>
        <v>1389</v>
      </c>
      <c r="H6" s="12" t="s">
        <v>12</v>
      </c>
    </row>
    <row r="7" spans="1:8" ht="36" customHeight="1">
      <c r="A7" s="2" t="s">
        <v>13</v>
      </c>
      <c r="B7" s="7">
        <v>0.18</v>
      </c>
      <c r="C7" s="3" t="s">
        <v>14</v>
      </c>
      <c r="D7" s="4" t="s">
        <v>6</v>
      </c>
      <c r="F7" s="9" t="s">
        <v>15</v>
      </c>
      <c r="G7" s="10">
        <f>G6-G5</f>
        <v>-27</v>
      </c>
      <c r="H7" s="12" t="s">
        <v>16</v>
      </c>
    </row>
    <row r="8" spans="1:8" ht="36" customHeight="1">
      <c r="A8" s="2" t="s">
        <v>17</v>
      </c>
      <c r="B8" s="6">
        <v>14</v>
      </c>
      <c r="C8" s="3" t="s">
        <v>18</v>
      </c>
      <c r="D8" s="4" t="s">
        <v>6</v>
      </c>
      <c r="F8" s="9" t="s">
        <v>19</v>
      </c>
      <c r="G8" s="11">
        <f>MAX(0,((B6*(1+B7))-B11)/(B8*(1+B9)))</f>
        <v>5.1089588377723967</v>
      </c>
      <c r="H8" s="12" t="s">
        <v>20</v>
      </c>
    </row>
    <row r="9" spans="1:8" ht="36" customHeight="1">
      <c r="A9" s="2" t="s">
        <v>21</v>
      </c>
      <c r="B9" s="7">
        <v>0.18</v>
      </c>
      <c r="C9" s="3" t="s">
        <v>22</v>
      </c>
      <c r="D9" s="4" t="s">
        <v>6</v>
      </c>
      <c r="F9" s="9" t="s">
        <v>23</v>
      </c>
      <c r="G9" s="10">
        <f>G5*B12</f>
        <v>2832</v>
      </c>
      <c r="H9" s="12" t="s">
        <v>24</v>
      </c>
    </row>
    <row r="10" spans="1:8" ht="36" customHeight="1">
      <c r="A10" s="2" t="s">
        <v>25</v>
      </c>
      <c r="B10" s="8">
        <v>5</v>
      </c>
      <c r="C10" s="3" t="s">
        <v>26</v>
      </c>
      <c r="D10" s="4" t="s">
        <v>6</v>
      </c>
      <c r="F10" s="9" t="s">
        <v>27</v>
      </c>
      <c r="G10" s="10">
        <f>G6*B12</f>
        <v>2778</v>
      </c>
      <c r="H10" s="12" t="s">
        <v>28</v>
      </c>
    </row>
    <row r="11" spans="1:8" ht="33.950000000000003" customHeight="1">
      <c r="A11" s="2" t="s">
        <v>29</v>
      </c>
      <c r="B11" s="6">
        <v>10</v>
      </c>
      <c r="C11" s="3" t="s">
        <v>30</v>
      </c>
      <c r="D11" s="4" t="s">
        <v>6</v>
      </c>
    </row>
    <row r="12" spans="1:8" ht="33.950000000000003" customHeight="1">
      <c r="A12" s="2" t="s">
        <v>31</v>
      </c>
      <c r="B12" s="5">
        <v>2</v>
      </c>
      <c r="C12" s="3" t="s">
        <v>32</v>
      </c>
      <c r="D12" s="4" t="s">
        <v>6</v>
      </c>
      <c r="F12" s="23" t="s">
        <v>33</v>
      </c>
      <c r="G12" s="23"/>
      <c r="H12" s="23"/>
    </row>
    <row r="13" spans="1:8" ht="33.950000000000003" customHeight="1">
      <c r="A13" s="2" t="s">
        <v>34</v>
      </c>
      <c r="B13" s="5">
        <v>15</v>
      </c>
      <c r="C13" s="3" t="s">
        <v>35</v>
      </c>
      <c r="D13" s="4" t="s">
        <v>6</v>
      </c>
      <c r="F13" s="24" t="str">
        <f>IF(G7&gt;0,"DRINK PACKAGE MAY SAVE YOU "&amp;TEXT(G7,"$#,##0.00")&amp;" PER PERSON",IF(G7&lt;0,"PAY AS YOU GO MAY SAVE YOU "&amp;TEXT(ABS(G7),"$#,##0.00")&amp;" PER PERSON","THE TWO OPTIONS ARE ESSENTIALLY EVEN"))</f>
        <v>PAY AS YOU GO MAY SAVE YOU $27.00 PER PERSON</v>
      </c>
      <c r="G13" s="24"/>
      <c r="H13" s="24"/>
    </row>
    <row r="14" spans="1:8">
      <c r="F14" s="24"/>
      <c r="G14" s="24"/>
      <c r="H14" s="24"/>
    </row>
    <row r="15" spans="1:8" ht="15">
      <c r="A15" s="25" t="s">
        <v>36</v>
      </c>
      <c r="B15" s="25"/>
      <c r="C15" s="25"/>
      <c r="D15" s="25"/>
      <c r="F15" s="24"/>
      <c r="G15" s="24"/>
      <c r="H15" s="24"/>
    </row>
    <row r="16" spans="1:8">
      <c r="A16" s="26" t="str">
        <f>"At these prices, the package begins to make financial sense at about "&amp;TEXT(G8,"0.00")&amp;" alcoholic drinks per day, after considering $"&amp;TEXT(B11,"0.00")&amp;" per day in other included beverages."</f>
        <v>At these prices, the package begins to make financial sense at about 5.11 alcoholic drinks per day, after considering $10.00 per day in other included beverages.</v>
      </c>
      <c r="B16" s="26"/>
      <c r="C16" s="26"/>
      <c r="D16" s="26"/>
    </row>
    <row r="17" spans="1:8">
      <c r="A17" s="26"/>
      <c r="B17" s="26"/>
      <c r="C17" s="26"/>
      <c r="D17" s="26"/>
    </row>
    <row r="18" spans="1:8">
      <c r="A18" s="26"/>
      <c r="B18" s="26"/>
      <c r="C18" s="26"/>
      <c r="D18" s="26"/>
    </row>
    <row r="20" spans="1:8" ht="15">
      <c r="A20" s="27" t="s">
        <v>37</v>
      </c>
      <c r="B20" s="27"/>
      <c r="C20" s="27"/>
      <c r="D20" s="27"/>
      <c r="E20" s="27"/>
      <c r="F20" s="27"/>
      <c r="G20" s="27"/>
      <c r="H20" s="27"/>
    </row>
    <row r="21" spans="1:8" ht="15">
      <c r="A21" s="14" t="s">
        <v>38</v>
      </c>
      <c r="B21" s="14" t="s">
        <v>39</v>
      </c>
      <c r="C21" s="14" t="s">
        <v>40</v>
      </c>
      <c r="D21" s="14" t="s">
        <v>41</v>
      </c>
    </row>
    <row r="22" spans="1:8">
      <c r="A22" s="15">
        <v>0</v>
      </c>
      <c r="B22" s="16">
        <f t="shared" ref="B22:B34" si="0">($B$8*A22*$B$5*(1+$B$9))+($B$11*$B$5)</f>
        <v>150</v>
      </c>
      <c r="C22" s="16">
        <f t="shared" ref="C22:C34" si="1">$G$5</f>
        <v>1416</v>
      </c>
      <c r="D22" s="15" t="str">
        <f t="shared" ref="D22:D34" si="2">IF(B22&lt;C22,"Pay As You Go",IF(B22&gt;C22,"Drink Package","Even"))</f>
        <v>Pay As You Go</v>
      </c>
    </row>
    <row r="23" spans="1:8">
      <c r="A23" s="15">
        <v>1</v>
      </c>
      <c r="B23" s="16">
        <f t="shared" si="0"/>
        <v>397.79999999999995</v>
      </c>
      <c r="C23" s="16">
        <f t="shared" si="1"/>
        <v>1416</v>
      </c>
      <c r="D23" s="15" t="str">
        <f t="shared" si="2"/>
        <v>Pay As You Go</v>
      </c>
    </row>
    <row r="24" spans="1:8">
      <c r="A24" s="15">
        <v>2</v>
      </c>
      <c r="B24" s="16">
        <f t="shared" si="0"/>
        <v>645.59999999999991</v>
      </c>
      <c r="C24" s="16">
        <f t="shared" si="1"/>
        <v>1416</v>
      </c>
      <c r="D24" s="15" t="str">
        <f t="shared" si="2"/>
        <v>Pay As You Go</v>
      </c>
    </row>
    <row r="25" spans="1:8">
      <c r="A25" s="15">
        <v>3</v>
      </c>
      <c r="B25" s="16">
        <f t="shared" si="0"/>
        <v>893.4</v>
      </c>
      <c r="C25" s="16">
        <f t="shared" si="1"/>
        <v>1416</v>
      </c>
      <c r="D25" s="15" t="str">
        <f t="shared" si="2"/>
        <v>Pay As You Go</v>
      </c>
    </row>
    <row r="26" spans="1:8">
      <c r="A26" s="15">
        <v>4</v>
      </c>
      <c r="B26" s="16">
        <f t="shared" si="0"/>
        <v>1141.1999999999998</v>
      </c>
      <c r="C26" s="16">
        <f t="shared" si="1"/>
        <v>1416</v>
      </c>
      <c r="D26" s="15" t="str">
        <f t="shared" si="2"/>
        <v>Pay As You Go</v>
      </c>
    </row>
    <row r="27" spans="1:8">
      <c r="A27" s="15">
        <v>5</v>
      </c>
      <c r="B27" s="16">
        <f t="shared" si="0"/>
        <v>1389</v>
      </c>
      <c r="C27" s="16">
        <f t="shared" si="1"/>
        <v>1416</v>
      </c>
      <c r="D27" s="15" t="str">
        <f t="shared" si="2"/>
        <v>Pay As You Go</v>
      </c>
    </row>
    <row r="28" spans="1:8">
      <c r="A28" s="15">
        <v>6</v>
      </c>
      <c r="B28" s="16">
        <f t="shared" si="0"/>
        <v>1636.8</v>
      </c>
      <c r="C28" s="16">
        <f t="shared" si="1"/>
        <v>1416</v>
      </c>
      <c r="D28" s="15" t="str">
        <f t="shared" si="2"/>
        <v>Drink Package</v>
      </c>
    </row>
    <row r="29" spans="1:8">
      <c r="A29" s="15">
        <v>7</v>
      </c>
      <c r="B29" s="16">
        <f t="shared" si="0"/>
        <v>1884.6</v>
      </c>
      <c r="C29" s="16">
        <f t="shared" si="1"/>
        <v>1416</v>
      </c>
      <c r="D29" s="15" t="str">
        <f t="shared" si="2"/>
        <v>Drink Package</v>
      </c>
    </row>
    <row r="30" spans="1:8">
      <c r="A30" s="15">
        <v>8</v>
      </c>
      <c r="B30" s="16">
        <f t="shared" si="0"/>
        <v>2132.3999999999996</v>
      </c>
      <c r="C30" s="16">
        <f t="shared" si="1"/>
        <v>1416</v>
      </c>
      <c r="D30" s="15" t="str">
        <f t="shared" si="2"/>
        <v>Drink Package</v>
      </c>
    </row>
    <row r="31" spans="1:8">
      <c r="A31" s="15">
        <v>9</v>
      </c>
      <c r="B31" s="16">
        <f t="shared" si="0"/>
        <v>2380.1999999999998</v>
      </c>
      <c r="C31" s="16">
        <f t="shared" si="1"/>
        <v>1416</v>
      </c>
      <c r="D31" s="15" t="str">
        <f t="shared" si="2"/>
        <v>Drink Package</v>
      </c>
    </row>
    <row r="32" spans="1:8">
      <c r="A32" s="15">
        <v>10</v>
      </c>
      <c r="B32" s="16">
        <f t="shared" si="0"/>
        <v>2628</v>
      </c>
      <c r="C32" s="16">
        <f t="shared" si="1"/>
        <v>1416</v>
      </c>
      <c r="D32" s="15" t="str">
        <f t="shared" si="2"/>
        <v>Drink Package</v>
      </c>
    </row>
    <row r="33" spans="1:8">
      <c r="A33" s="15">
        <v>11</v>
      </c>
      <c r="B33" s="16">
        <f t="shared" si="0"/>
        <v>2875.7999999999997</v>
      </c>
      <c r="C33" s="16">
        <f t="shared" si="1"/>
        <v>1416</v>
      </c>
      <c r="D33" s="15" t="str">
        <f t="shared" si="2"/>
        <v>Drink Package</v>
      </c>
    </row>
    <row r="34" spans="1:8">
      <c r="A34" s="15">
        <v>12</v>
      </c>
      <c r="B34" s="16">
        <f t="shared" si="0"/>
        <v>3123.6</v>
      </c>
      <c r="C34" s="16">
        <f t="shared" si="1"/>
        <v>1416</v>
      </c>
      <c r="D34" s="15" t="str">
        <f t="shared" si="2"/>
        <v>Drink Package</v>
      </c>
    </row>
    <row r="36" spans="1:8">
      <c r="A36" s="28" t="s">
        <v>42</v>
      </c>
      <c r="B36" s="28"/>
      <c r="C36" s="28"/>
      <c r="D36" s="28"/>
      <c r="E36" s="28"/>
      <c r="F36" s="28"/>
      <c r="G36" s="28"/>
      <c r="H36" s="28"/>
    </row>
    <row r="37" spans="1:8">
      <c r="A37" s="28"/>
      <c r="B37" s="28"/>
      <c r="C37" s="28"/>
      <c r="D37" s="28"/>
      <c r="E37" s="28"/>
      <c r="F37" s="28"/>
      <c r="G37" s="28"/>
      <c r="H37" s="28"/>
    </row>
    <row r="38" spans="1:8">
      <c r="A38" s="28"/>
      <c r="B38" s="28"/>
      <c r="C38" s="28"/>
      <c r="D38" s="28"/>
      <c r="E38" s="28"/>
      <c r="F38" s="28"/>
      <c r="G38" s="28"/>
      <c r="H38" s="28"/>
    </row>
  </sheetData>
  <mergeCells count="10">
    <mergeCell ref="F13:H15"/>
    <mergeCell ref="A15:D15"/>
    <mergeCell ref="A16:D18"/>
    <mergeCell ref="A20:H20"/>
    <mergeCell ref="A36:H38"/>
    <mergeCell ref="A1:H1"/>
    <mergeCell ref="A2:H2"/>
    <mergeCell ref="A4:D4"/>
    <mergeCell ref="F4:H4"/>
    <mergeCell ref="F12:H12"/>
  </mergeCells>
  <conditionalFormatting sqref="D22:D34">
    <cfRule type="expression" dxfId="4" priority="3">
      <formula>D22="Drink Package"</formula>
    </cfRule>
    <cfRule type="expression" dxfId="3" priority="4">
      <formula>D22="Pay As You Go"</formula>
    </cfRule>
    <cfRule type="expression" dxfId="2" priority="5">
      <formula>D22="Even"</formula>
    </cfRule>
  </conditionalFormatting>
  <conditionalFormatting sqref="F13:H15">
    <cfRule type="expression" dxfId="1" priority="1">
      <formula>$G$7&gt;0</formula>
    </cfRule>
    <cfRule type="expression" dxfId="0" priority="2">
      <formula>$G$7&lt;0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workbookViewId="0"/>
  </sheetViews>
  <sheetFormatPr defaultRowHeight="14.25"/>
  <cols>
    <col min="1" max="1" width="25" customWidth="1"/>
    <col min="2" max="2" width="70" customWidth="1"/>
    <col min="3" max="6" width="14" customWidth="1"/>
  </cols>
  <sheetData>
    <row r="1" spans="1:6" ht="32.1" customHeight="1">
      <c r="A1" s="29" t="s">
        <v>43</v>
      </c>
      <c r="B1" s="29"/>
      <c r="C1" s="29"/>
      <c r="D1" s="29"/>
      <c r="E1" s="29"/>
      <c r="F1" s="29"/>
    </row>
    <row r="3" spans="1:6" ht="15">
      <c r="A3" s="30" t="s">
        <v>44</v>
      </c>
      <c r="B3" s="30"/>
      <c r="C3" s="30"/>
      <c r="D3" s="30"/>
      <c r="E3" s="30"/>
      <c r="F3" s="30"/>
    </row>
    <row r="4" spans="1:6">
      <c r="A4" s="31" t="s">
        <v>45</v>
      </c>
      <c r="B4" s="31"/>
      <c r="C4" s="31"/>
      <c r="D4" s="31"/>
      <c r="E4" s="31"/>
      <c r="F4" s="31"/>
    </row>
    <row r="5" spans="1:6">
      <c r="A5" s="31"/>
      <c r="B5" s="31"/>
      <c r="C5" s="31"/>
      <c r="D5" s="31"/>
      <c r="E5" s="31"/>
      <c r="F5" s="31"/>
    </row>
    <row r="6" spans="1:6">
      <c r="A6" s="31"/>
      <c r="B6" s="31"/>
      <c r="C6" s="31"/>
      <c r="D6" s="31"/>
      <c r="E6" s="31"/>
      <c r="F6" s="31"/>
    </row>
    <row r="8" spans="1:6" ht="15">
      <c r="A8" s="13" t="s">
        <v>46</v>
      </c>
      <c r="B8" s="13" t="s">
        <v>47</v>
      </c>
    </row>
    <row r="9" spans="1:6" ht="33.950000000000003" customHeight="1">
      <c r="A9" s="1" t="s">
        <v>48</v>
      </c>
      <c r="B9" s="17" t="s">
        <v>49</v>
      </c>
    </row>
    <row r="10" spans="1:6" ht="33.950000000000003" customHeight="1">
      <c r="A10" s="1" t="s">
        <v>50</v>
      </c>
      <c r="B10" s="17" t="s">
        <v>51</v>
      </c>
    </row>
    <row r="11" spans="1:6" ht="33.950000000000003" customHeight="1">
      <c r="A11" s="1" t="s">
        <v>52</v>
      </c>
      <c r="B11" s="17" t="s">
        <v>53</v>
      </c>
    </row>
    <row r="12" spans="1:6" ht="33.950000000000003" customHeight="1">
      <c r="A12" s="1" t="s">
        <v>54</v>
      </c>
      <c r="B12" s="17" t="s">
        <v>55</v>
      </c>
    </row>
    <row r="13" spans="1:6" ht="33.950000000000003" customHeight="1">
      <c r="A13" s="1" t="s">
        <v>56</v>
      </c>
      <c r="B13" s="17" t="s">
        <v>57</v>
      </c>
    </row>
    <row r="14" spans="1:6" ht="33.950000000000003" customHeight="1">
      <c r="A14" s="1" t="s">
        <v>58</v>
      </c>
      <c r="B14" s="17" t="s">
        <v>59</v>
      </c>
    </row>
    <row r="15" spans="1:6" ht="33.950000000000003" customHeight="1">
      <c r="A15" s="1" t="s">
        <v>60</v>
      </c>
      <c r="B15" s="17" t="s">
        <v>61</v>
      </c>
    </row>
    <row r="16" spans="1:6" ht="33.950000000000003" customHeight="1">
      <c r="A16" s="1" t="s">
        <v>62</v>
      </c>
      <c r="B16" s="17" t="s">
        <v>63</v>
      </c>
    </row>
    <row r="17" spans="1:6" ht="33.950000000000003" customHeight="1">
      <c r="A17" s="1" t="s">
        <v>34</v>
      </c>
      <c r="B17" s="17" t="s">
        <v>64</v>
      </c>
    </row>
    <row r="19" spans="1:6" ht="15">
      <c r="A19" s="30" t="s">
        <v>65</v>
      </c>
      <c r="B19" s="30"/>
      <c r="C19" s="30"/>
      <c r="D19" s="30"/>
      <c r="E19" s="30"/>
      <c r="F19" s="30"/>
    </row>
    <row r="20" spans="1:6" ht="38.1" customHeight="1">
      <c r="A20" s="18" t="s">
        <v>66</v>
      </c>
      <c r="B20" s="17" t="s">
        <v>67</v>
      </c>
    </row>
    <row r="21" spans="1:6" ht="38.1" customHeight="1">
      <c r="A21" s="18" t="s">
        <v>68</v>
      </c>
      <c r="B21" s="17" t="s">
        <v>69</v>
      </c>
    </row>
    <row r="22" spans="1:6" ht="38.1" customHeight="1">
      <c r="A22" s="18" t="s">
        <v>70</v>
      </c>
      <c r="B22" s="17" t="s">
        <v>71</v>
      </c>
    </row>
    <row r="23" spans="1:6" ht="38.1" customHeight="1">
      <c r="A23" s="18" t="s">
        <v>72</v>
      </c>
      <c r="B23" s="17" t="s">
        <v>73</v>
      </c>
    </row>
    <row r="24" spans="1:6" ht="38.1" customHeight="1">
      <c r="A24" s="18" t="s">
        <v>74</v>
      </c>
      <c r="B24" s="17" t="s">
        <v>75</v>
      </c>
    </row>
    <row r="25" spans="1:6" ht="38.1" customHeight="1">
      <c r="A25" s="18" t="s">
        <v>76</v>
      </c>
      <c r="B25" s="17" t="s">
        <v>77</v>
      </c>
    </row>
    <row r="27" spans="1:6">
      <c r="A27" s="32" t="s">
        <v>78</v>
      </c>
      <c r="B27" s="32"/>
      <c r="C27" s="32"/>
      <c r="D27" s="32"/>
      <c r="E27" s="32"/>
      <c r="F27" s="32"/>
    </row>
    <row r="28" spans="1:6">
      <c r="A28" s="32"/>
      <c r="B28" s="32"/>
      <c r="C28" s="32"/>
      <c r="D28" s="32"/>
      <c r="E28" s="32"/>
      <c r="F28" s="32"/>
    </row>
    <row r="29" spans="1:6">
      <c r="A29" s="32"/>
      <c r="B29" s="32"/>
      <c r="C29" s="32"/>
      <c r="D29" s="32"/>
      <c r="E29" s="32"/>
      <c r="F29" s="32"/>
    </row>
  </sheetData>
  <mergeCells count="5">
    <mergeCell ref="A1:F1"/>
    <mergeCell ref="A3:F3"/>
    <mergeCell ref="A4:F6"/>
    <mergeCell ref="A19:F19"/>
    <mergeCell ref="A27:F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Drink Package Calculator</vt:lpstr>
      <vt:lpstr>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Jason Adams</cp:lastModifiedBy>
  <dcterms:modified xsi:type="dcterms:W3CDTF">2026-09-01T15:49:21Z</dcterms:modified>
</cp:coreProperties>
</file>